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leschroeder/Documents/"/>
    </mc:Choice>
  </mc:AlternateContent>
  <xr:revisionPtr revIDLastSave="0" documentId="8_{39E1ABD0-E335-2E48-A2AD-51FA2344B71E}" xr6:coauthVersionLast="47" xr6:coauthVersionMax="47" xr10:uidLastSave="{00000000-0000-0000-0000-000000000000}"/>
  <bookViews>
    <workbookView xWindow="0" yWindow="460" windowWidth="28800" windowHeight="15940" xr2:uid="{3C9C931C-0F10-4FA6-9322-915D53452AD7}"/>
  </bookViews>
  <sheets>
    <sheet name="Hydrogen Calculator" sheetId="1" r:id="rId1"/>
    <sheet name="Legend" sheetId="4" r:id="rId2"/>
  </sheets>
  <definedNames>
    <definedName name="_xlnm._FilterDatabase" localSheetId="0" hidden="1">'Hydrogen Calculator'!$I$29:$O$35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F31" i="1"/>
  <c r="G31" i="1"/>
  <c r="F32" i="1"/>
  <c r="G32" i="1"/>
  <c r="C33" i="1"/>
  <c r="D33" i="1"/>
  <c r="E33" i="1"/>
  <c r="G33" i="1"/>
  <c r="I7" i="1"/>
  <c r="H7" i="1"/>
  <c r="G7" i="1"/>
  <c r="K35" i="1"/>
  <c r="O31" i="1"/>
  <c r="L31" i="1" s="1"/>
  <c r="L32" i="1"/>
  <c r="M32" i="1"/>
  <c r="N32" i="1"/>
  <c r="L33" i="1"/>
  <c r="M33" i="1"/>
  <c r="N33" i="1"/>
  <c r="L34" i="1"/>
  <c r="M34" i="1"/>
  <c r="N34" i="1"/>
  <c r="L35" i="1"/>
  <c r="M35" i="1"/>
  <c r="N35" i="1"/>
  <c r="E34" i="1"/>
  <c r="D34" i="1"/>
  <c r="C34" i="1"/>
  <c r="K31" i="1" l="1"/>
  <c r="O30" i="1"/>
  <c r="K32" i="1"/>
  <c r="K33" i="1"/>
  <c r="M31" i="1"/>
  <c r="K34" i="1"/>
  <c r="N31" i="1"/>
  <c r="F34" i="1"/>
  <c r="J30" i="1" l="1"/>
  <c r="J32" i="1"/>
  <c r="J33" i="1"/>
  <c r="N30" i="1"/>
  <c r="K30" i="1"/>
  <c r="J34" i="1"/>
  <c r="L30" i="1"/>
  <c r="J35" i="1"/>
  <c r="M30" i="1"/>
  <c r="J31" i="1"/>
  <c r="M7" i="1"/>
</calcChain>
</file>

<file path=xl/sharedStrings.xml><?xml version="1.0" encoding="utf-8"?>
<sst xmlns="http://schemas.openxmlformats.org/spreadsheetml/2006/main" count="100" uniqueCount="58">
  <si>
    <t>Units</t>
  </si>
  <si>
    <t>Base</t>
  </si>
  <si>
    <t>Factor</t>
  </si>
  <si>
    <t>Time Period</t>
  </si>
  <si>
    <t>Input Quantity</t>
  </si>
  <si>
    <t>Output Quantity</t>
  </si>
  <si>
    <t>Day (d)</t>
  </si>
  <si>
    <t>Month (m)</t>
  </si>
  <si>
    <t>Year (a)</t>
  </si>
  <si>
    <t>Quarter (q)</t>
  </si>
  <si>
    <t>lb</t>
  </si>
  <si>
    <t>kg</t>
  </si>
  <si>
    <t>ton</t>
  </si>
  <si>
    <t>scf</t>
  </si>
  <si>
    <t>gal</t>
  </si>
  <si>
    <t>Volume (Liquid)</t>
  </si>
  <si>
    <t>Volume (Gas)</t>
  </si>
  <si>
    <t>Energy Content</t>
  </si>
  <si>
    <t>Measure</t>
  </si>
  <si>
    <t>Mass</t>
  </si>
  <si>
    <t>Input Variables</t>
  </si>
  <si>
    <t>ex: prices, yields, asset specific inputs</t>
  </si>
  <si>
    <t>Standard Factors</t>
  </si>
  <si>
    <t>ex: conversion rates, units of measure</t>
  </si>
  <si>
    <t>Calculated Fields</t>
  </si>
  <si>
    <t>ex: =A1 + B2</t>
  </si>
  <si>
    <t>Calclulated Answers</t>
  </si>
  <si>
    <t>displays answers for which model is intended</t>
  </si>
  <si>
    <t>Unit In</t>
  </si>
  <si>
    <t>Period In</t>
  </si>
  <si>
    <t>Factor In</t>
  </si>
  <si>
    <t>Factor Out</t>
  </si>
  <si>
    <t>Unit Out</t>
  </si>
  <si>
    <t>Period Out</t>
  </si>
  <si>
    <t>Proton Hydrogen Conversion Calculator</t>
  </si>
  <si>
    <t>Legend</t>
  </si>
  <si>
    <t>Nm3</t>
  </si>
  <si>
    <t>L</t>
  </si>
  <si>
    <t xml:space="preserve">L </t>
  </si>
  <si>
    <t>MJ (HHV)</t>
  </si>
  <si>
    <t>MJ (LHV)</t>
  </si>
  <si>
    <t>BTU (HHV)</t>
  </si>
  <si>
    <t>BTU (LHV)</t>
  </si>
  <si>
    <t>M or Kilo</t>
  </si>
  <si>
    <t>MM or Mega</t>
  </si>
  <si>
    <t>B or Giga</t>
  </si>
  <si>
    <t>T or Tera</t>
  </si>
  <si>
    <t>Hour (h)</t>
  </si>
  <si>
    <t>Second (s)</t>
  </si>
  <si>
    <t>Hydrogen Unit Conversion Table</t>
  </si>
  <si>
    <t>Hydrogen Conversion Calculation</t>
  </si>
  <si>
    <t>GJ (LHV)</t>
  </si>
  <si>
    <t>GJ (HHV)</t>
  </si>
  <si>
    <t>kWh (LHV)</t>
  </si>
  <si>
    <t>kWh (HHV)</t>
  </si>
  <si>
    <t xml:space="preserve">Factor Conversion </t>
  </si>
  <si>
    <t>Unit Conversion</t>
  </si>
  <si>
    <t xml:space="preserve">Period Conversion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</si>
</sst>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_(* #,##0.000000_);_(* \(#,##0.000000\);_(* &quot;-&quot;??_);_(@_)"/>
    <numFmt numFmtId="169" formatCode="_(* #,##0.000000000_);_(* \(#,##0.000000000\);_(* &quot;-&quot;??_);_(@_)"/>
    <numFmt numFmtId="170" formatCode="_(* #,##0.0_);_(* \(#,##0.0\);_(* &quot;-&quot;??_);_(@_)"/>
    <numFmt numFmtId="171" formatCode="_(* #,##0.00000_);_(* \(#,##0.00000\);_(* &quot;-&quot;??_);_(@_)"/>
    <numFmt numFmtId="172" formatCode="0.000000"/>
    <numFmt numFmtId="173" formatCode="_(* #,##0.0000000_);_(* \(#,##0.0000000\);_(* &quot;-&quot;??_);_(@_)"/>
    <numFmt numFmtId="174" formatCode="_(* #,##0.00000000_);_(* \(#,##0.00000000\);_(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  <charset val="128"/>
      <scheme val="minor"/>
    </font>
    <font>
      <sz val="11"/>
      <name val="Calibri"/>
      <family val="2"/>
    </font>
    <font>
      <sz val="12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63A36"/>
        <bgColor indexed="64"/>
      </patternFill>
    </fill>
    <fill>
      <patternFill patternType="solid">
        <fgColor rgb="FF25CAD3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3" fillId="0" borderId="0"/>
    <xf numFmtId="0" fontId="10" fillId="0" borderId="0"/>
    <xf numFmtId="43" fontId="3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 applyBorder="1"/>
    <xf numFmtId="0" fontId="10" fillId="0" borderId="0" xfId="0" applyFont="1"/>
    <xf numFmtId="0" fontId="9" fillId="0" borderId="0" xfId="2" quotePrefix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43" fontId="10" fillId="0" borderId="0" xfId="1" applyFont="1" applyFill="1" applyBorder="1"/>
    <xf numFmtId="0" fontId="10" fillId="2" borderId="0" xfId="0" applyFont="1" applyFill="1" applyBorder="1"/>
    <xf numFmtId="0" fontId="10" fillId="0" borderId="0" xfId="0" applyFont="1" applyFill="1"/>
    <xf numFmtId="165" fontId="9" fillId="0" borderId="0" xfId="1" applyNumberFormat="1" applyFont="1" applyFill="1" applyBorder="1" applyAlignment="1">
      <alignment horizontal="center"/>
    </xf>
    <xf numFmtId="0" fontId="11" fillId="0" borderId="0" xfId="0" applyFont="1"/>
    <xf numFmtId="11" fontId="11" fillId="0" borderId="0" xfId="0" applyNumberFormat="1" applyFont="1"/>
    <xf numFmtId="0" fontId="4" fillId="0" borderId="1" xfId="0" applyFont="1" applyFill="1" applyBorder="1"/>
    <xf numFmtId="43" fontId="10" fillId="0" borderId="0" xfId="1" applyNumberFormat="1" applyFont="1"/>
    <xf numFmtId="166" fontId="10" fillId="0" borderId="0" xfId="1" applyNumberFormat="1" applyFont="1"/>
    <xf numFmtId="167" fontId="10" fillId="0" borderId="0" xfId="1" applyNumberFormat="1" applyFont="1" applyFill="1" applyBorder="1"/>
    <xf numFmtId="166" fontId="10" fillId="0" borderId="0" xfId="1" applyNumberFormat="1" applyFont="1" applyFill="1" applyBorder="1"/>
    <xf numFmtId="0" fontId="4" fillId="0" borderId="11" xfId="0" applyFont="1" applyFill="1" applyBorder="1"/>
    <xf numFmtId="0" fontId="4" fillId="0" borderId="9" xfId="0" applyFont="1" applyFill="1" applyBorder="1"/>
    <xf numFmtId="167" fontId="10" fillId="0" borderId="1" xfId="1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vertical="center"/>
    </xf>
    <xf numFmtId="168" fontId="2" fillId="0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43" fontId="10" fillId="4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 wrapText="1"/>
    </xf>
    <xf numFmtId="0" fontId="7" fillId="6" borderId="7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67" fontId="13" fillId="7" borderId="1" xfId="1" applyNumberFormat="1" applyFont="1" applyFill="1" applyBorder="1" applyAlignment="1">
      <alignment horizontal="center" vertical="center"/>
    </xf>
    <xf numFmtId="170" fontId="14" fillId="5" borderId="2" xfId="1" applyNumberFormat="1" applyFont="1" applyFill="1" applyBorder="1"/>
    <xf numFmtId="170" fontId="14" fillId="5" borderId="1" xfId="1" applyNumberFormat="1" applyFont="1" applyFill="1" applyBorder="1"/>
    <xf numFmtId="170" fontId="14" fillId="5" borderId="3" xfId="1" applyNumberFormat="1" applyFont="1" applyFill="1" applyBorder="1"/>
    <xf numFmtId="166" fontId="12" fillId="9" borderId="1" xfId="1" applyNumberFormat="1" applyFont="1" applyFill="1" applyBorder="1"/>
    <xf numFmtId="166" fontId="12" fillId="9" borderId="3" xfId="1" applyNumberFormat="1" applyFont="1" applyFill="1" applyBorder="1"/>
    <xf numFmtId="170" fontId="12" fillId="9" borderId="2" xfId="1" applyNumberFormat="1" applyFont="1" applyFill="1" applyBorder="1"/>
    <xf numFmtId="167" fontId="12" fillId="9" borderId="3" xfId="1" applyNumberFormat="1" applyFont="1" applyFill="1" applyBorder="1"/>
    <xf numFmtId="166" fontId="12" fillId="9" borderId="2" xfId="1" applyNumberFormat="1" applyFont="1" applyFill="1" applyBorder="1"/>
    <xf numFmtId="165" fontId="12" fillId="9" borderId="2" xfId="1" applyNumberFormat="1" applyFont="1" applyFill="1" applyBorder="1"/>
    <xf numFmtId="165" fontId="12" fillId="9" borderId="1" xfId="1" applyNumberFormat="1" applyFont="1" applyFill="1" applyBorder="1"/>
    <xf numFmtId="43" fontId="17" fillId="8" borderId="7" xfId="1" applyFont="1" applyFill="1" applyBorder="1"/>
    <xf numFmtId="167" fontId="12" fillId="9" borderId="2" xfId="1" applyNumberFormat="1" applyFont="1" applyFill="1" applyBorder="1"/>
    <xf numFmtId="165" fontId="12" fillId="9" borderId="3" xfId="1" applyNumberFormat="1" applyFont="1" applyFill="1" applyBorder="1"/>
    <xf numFmtId="168" fontId="12" fillId="9" borderId="3" xfId="1" applyNumberFormat="1" applyFont="1" applyFill="1" applyBorder="1"/>
    <xf numFmtId="170" fontId="12" fillId="9" borderId="1" xfId="1" applyNumberFormat="1" applyFont="1" applyFill="1" applyBorder="1"/>
    <xf numFmtId="167" fontId="12" fillId="9" borderId="1" xfId="1" applyNumberFormat="1" applyFont="1" applyFill="1" applyBorder="1"/>
    <xf numFmtId="43" fontId="12" fillId="9" borderId="2" xfId="1" applyNumberFormat="1" applyFont="1" applyFill="1" applyBorder="1"/>
    <xf numFmtId="168" fontId="12" fillId="9" borderId="2" xfId="1" applyNumberFormat="1" applyFont="1" applyFill="1" applyBorder="1"/>
    <xf numFmtId="168" fontId="12" fillId="9" borderId="1" xfId="1" applyNumberFormat="1" applyFont="1" applyFill="1" applyBorder="1"/>
    <xf numFmtId="168" fontId="12" fillId="9" borderId="14" xfId="1" applyNumberFormat="1" applyFont="1" applyFill="1" applyBorder="1"/>
    <xf numFmtId="168" fontId="12" fillId="9" borderId="8" xfId="1" applyNumberFormat="1" applyFont="1" applyFill="1" applyBorder="1"/>
    <xf numFmtId="168" fontId="12" fillId="9" borderId="15" xfId="1" applyNumberFormat="1" applyFont="1" applyFill="1" applyBorder="1"/>
    <xf numFmtId="43" fontId="12" fillId="9" borderId="8" xfId="1" applyNumberFormat="1" applyFont="1" applyFill="1" applyBorder="1"/>
    <xf numFmtId="165" fontId="10" fillId="8" borderId="1" xfId="1" applyNumberFormat="1" applyFont="1" applyFill="1" applyBorder="1"/>
    <xf numFmtId="0" fontId="10" fillId="8" borderId="1" xfId="0" applyFont="1" applyFill="1" applyBorder="1"/>
    <xf numFmtId="169" fontId="10" fillId="8" borderId="1" xfId="0" applyNumberFormat="1" applyFont="1" applyFill="1" applyBorder="1"/>
    <xf numFmtId="168" fontId="10" fillId="8" borderId="1" xfId="0" applyNumberFormat="1" applyFont="1" applyFill="1" applyBorder="1"/>
    <xf numFmtId="167" fontId="10" fillId="8" borderId="1" xfId="0" applyNumberFormat="1" applyFont="1" applyFill="1" applyBorder="1"/>
    <xf numFmtId="2" fontId="10" fillId="8" borderId="1" xfId="0" applyNumberFormat="1" applyFont="1" applyFill="1" applyBorder="1"/>
    <xf numFmtId="1" fontId="10" fillId="8" borderId="1" xfId="0" applyNumberFormat="1" applyFont="1" applyFill="1" applyBorder="1"/>
    <xf numFmtId="170" fontId="10" fillId="8" borderId="1" xfId="1" applyNumberFormat="1" applyFont="1" applyFill="1" applyBorder="1"/>
    <xf numFmtId="164" fontId="10" fillId="8" borderId="1" xfId="0" applyNumberFormat="1" applyFont="1" applyFill="1" applyBorder="1"/>
    <xf numFmtId="43" fontId="10" fillId="8" borderId="1" xfId="1" applyFont="1" applyFill="1" applyBorder="1"/>
    <xf numFmtId="0" fontId="0" fillId="0" borderId="1" xfId="0" applyBorder="1"/>
    <xf numFmtId="0" fontId="19" fillId="5" borderId="16" xfId="9" applyFont="1" applyFill="1" applyBorder="1"/>
    <xf numFmtId="0" fontId="19" fillId="5" borderId="10" xfId="9" applyFont="1" applyFill="1" applyBorder="1"/>
    <xf numFmtId="0" fontId="2" fillId="8" borderId="1" xfId="0" applyFont="1" applyFill="1" applyBorder="1"/>
    <xf numFmtId="0" fontId="4" fillId="0" borderId="17" xfId="0" applyFont="1" applyFill="1" applyBorder="1"/>
    <xf numFmtId="165" fontId="2" fillId="8" borderId="8" xfId="1" applyNumberFormat="1" applyFont="1" applyFill="1" applyBorder="1"/>
    <xf numFmtId="0" fontId="7" fillId="6" borderId="7" xfId="0" applyFont="1" applyFill="1" applyBorder="1" applyAlignment="1">
      <alignment horizontal="center" vertical="center"/>
    </xf>
    <xf numFmtId="0" fontId="19" fillId="2" borderId="0" xfId="9" applyFont="1" applyFill="1" applyBorder="1"/>
    <xf numFmtId="165" fontId="2" fillId="8" borderId="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165" fontId="2" fillId="8" borderId="1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right" vertical="center"/>
    </xf>
    <xf numFmtId="165" fontId="2" fillId="8" borderId="1" xfId="0" applyNumberFormat="1" applyFont="1" applyFill="1" applyBorder="1" applyAlignment="1">
      <alignment horizontal="right" vertical="center"/>
    </xf>
    <xf numFmtId="165" fontId="20" fillId="8" borderId="1" xfId="0" applyNumberFormat="1" applyFont="1" applyFill="1" applyBorder="1" applyAlignment="1">
      <alignment horizontal="center" vertical="center"/>
    </xf>
    <xf numFmtId="43" fontId="2" fillId="8" borderId="1" xfId="0" applyNumberFormat="1" applyFont="1" applyFill="1" applyBorder="1"/>
    <xf numFmtId="166" fontId="2" fillId="8" borderId="1" xfId="0" applyNumberFormat="1" applyFont="1" applyFill="1" applyBorder="1"/>
    <xf numFmtId="171" fontId="2" fillId="8" borderId="1" xfId="0" applyNumberFormat="1" applyFont="1" applyFill="1" applyBorder="1"/>
    <xf numFmtId="168" fontId="2" fillId="8" borderId="1" xfId="0" applyNumberFormat="1" applyFont="1" applyFill="1" applyBorder="1"/>
    <xf numFmtId="0" fontId="2" fillId="8" borderId="1" xfId="0" applyFont="1" applyFill="1" applyBorder="1" applyAlignment="1">
      <alignment horizontal="right"/>
    </xf>
    <xf numFmtId="172" fontId="2" fillId="8" borderId="1" xfId="0" applyNumberFormat="1" applyFont="1" applyFill="1" applyBorder="1" applyAlignment="1">
      <alignment horizontal="right" vertical="center"/>
    </xf>
    <xf numFmtId="0" fontId="7" fillId="6" borderId="12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43" fontId="17" fillId="8" borderId="10" xfId="1" applyFont="1" applyFill="1" applyBorder="1"/>
    <xf numFmtId="165" fontId="12" fillId="9" borderId="11" xfId="1" applyNumberFormat="1" applyFont="1" applyFill="1" applyBorder="1"/>
    <xf numFmtId="43" fontId="12" fillId="9" borderId="2" xfId="1" applyFont="1" applyFill="1" applyBorder="1"/>
    <xf numFmtId="43" fontId="12" fillId="9" borderId="1" xfId="1" applyFont="1" applyFill="1" applyBorder="1"/>
    <xf numFmtId="43" fontId="12" fillId="9" borderId="3" xfId="1" applyFont="1" applyFill="1" applyBorder="1"/>
    <xf numFmtId="43" fontId="12" fillId="8" borderId="1" xfId="1" applyFont="1" applyFill="1" applyBorder="1"/>
    <xf numFmtId="43" fontId="12" fillId="8" borderId="10" xfId="1" applyNumberFormat="1" applyFont="1" applyFill="1" applyBorder="1"/>
    <xf numFmtId="165" fontId="12" fillId="9" borderId="8" xfId="1" applyNumberFormat="1" applyFont="1" applyFill="1" applyBorder="1"/>
    <xf numFmtId="43" fontId="12" fillId="8" borderId="8" xfId="1" applyFont="1" applyFill="1" applyBorder="1"/>
    <xf numFmtId="43" fontId="12" fillId="8" borderId="16" xfId="1" applyNumberFormat="1" applyFont="1" applyFill="1" applyBorder="1"/>
    <xf numFmtId="170" fontId="14" fillId="5" borderId="8" xfId="1" applyNumberFormat="1" applyFont="1" applyFill="1" applyBorder="1"/>
    <xf numFmtId="43" fontId="17" fillId="8" borderId="16" xfId="1" applyFont="1" applyFill="1" applyBorder="1"/>
    <xf numFmtId="43" fontId="12" fillId="9" borderId="1" xfId="1" applyNumberFormat="1" applyFont="1" applyFill="1" applyBorder="1"/>
    <xf numFmtId="0" fontId="4" fillId="0" borderId="19" xfId="0" applyFont="1" applyFill="1" applyBorder="1"/>
    <xf numFmtId="0" fontId="7" fillId="6" borderId="20" xfId="0" applyFont="1" applyFill="1" applyBorder="1" applyAlignment="1">
      <alignment horizontal="center"/>
    </xf>
    <xf numFmtId="170" fontId="12" fillId="9" borderId="18" xfId="1" applyNumberFormat="1" applyFont="1" applyFill="1" applyBorder="1"/>
    <xf numFmtId="165" fontId="12" fillId="9" borderId="18" xfId="1" applyNumberFormat="1" applyFont="1" applyFill="1" applyBorder="1"/>
    <xf numFmtId="170" fontId="14" fillId="5" borderId="18" xfId="1" applyNumberFormat="1" applyFont="1" applyFill="1" applyBorder="1"/>
    <xf numFmtId="43" fontId="12" fillId="9" borderId="18" xfId="1" applyNumberFormat="1" applyFont="1" applyFill="1" applyBorder="1"/>
    <xf numFmtId="43" fontId="12" fillId="9" borderId="4" xfId="1" applyFont="1" applyFill="1" applyBorder="1"/>
    <xf numFmtId="43" fontId="12" fillId="9" borderId="5" xfId="1" applyFont="1" applyFill="1" applyBorder="1"/>
    <xf numFmtId="166" fontId="12" fillId="9" borderId="6" xfId="1" applyNumberFormat="1" applyFont="1" applyFill="1" applyBorder="1"/>
    <xf numFmtId="43" fontId="12" fillId="9" borderId="6" xfId="1" applyFont="1" applyFill="1" applyBorder="1"/>
    <xf numFmtId="170" fontId="12" fillId="9" borderId="9" xfId="1" applyNumberFormat="1" applyFont="1" applyFill="1" applyBorder="1"/>
    <xf numFmtId="43" fontId="12" fillId="9" borderId="17" xfId="1" applyNumberFormat="1" applyFont="1" applyFill="1" applyBorder="1"/>
    <xf numFmtId="165" fontId="12" fillId="9" borderId="17" xfId="1" applyNumberFormat="1" applyFont="1" applyFill="1" applyBorder="1"/>
    <xf numFmtId="170" fontId="21" fillId="5" borderId="1" xfId="1" applyNumberFormat="1" applyFont="1" applyFill="1" applyBorder="1"/>
    <xf numFmtId="170" fontId="21" fillId="5" borderId="1" xfId="0" applyNumberFormat="1" applyFont="1" applyFill="1" applyBorder="1"/>
    <xf numFmtId="170" fontId="21" fillId="5" borderId="8" xfId="1" applyNumberFormat="1" applyFont="1" applyFill="1" applyBorder="1"/>
    <xf numFmtId="166" fontId="12" fillId="8" borderId="10" xfId="1" applyNumberFormat="1" applyFont="1" applyFill="1" applyBorder="1"/>
    <xf numFmtId="166" fontId="12" fillId="8" borderId="1" xfId="1" applyNumberFormat="1" applyFont="1" applyFill="1" applyBorder="1"/>
    <xf numFmtId="173" fontId="12" fillId="9" borderId="1" xfId="1" applyNumberFormat="1" applyFont="1" applyFill="1" applyBorder="1"/>
    <xf numFmtId="174" fontId="17" fillId="8" borderId="10" xfId="1" applyNumberFormat="1" applyFont="1" applyFill="1" applyBorder="1"/>
    <xf numFmtId="165" fontId="12" fillId="8" borderId="10" xfId="1" applyNumberFormat="1" applyFont="1" applyFill="1" applyBorder="1"/>
    <xf numFmtId="165" fontId="12" fillId="8" borderId="7" xfId="1" applyNumberFormat="1" applyFont="1" applyFill="1" applyBorder="1"/>
    <xf numFmtId="0" fontId="1" fillId="4" borderId="1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left" vertical="center" readingOrder="1"/>
    </xf>
    <xf numFmtId="0" fontId="16" fillId="3" borderId="1" xfId="0" applyFont="1" applyFill="1" applyBorder="1" applyAlignment="1">
      <alignment horizontal="left" vertical="center" readingOrder="1"/>
    </xf>
    <xf numFmtId="0" fontId="16" fillId="10" borderId="18" xfId="0" applyFont="1" applyFill="1" applyBorder="1" applyAlignment="1">
      <alignment horizontal="left" vertical="center" readingOrder="1"/>
    </xf>
    <xf numFmtId="0" fontId="16" fillId="10" borderId="1" xfId="0" applyFont="1" applyFill="1" applyBorder="1" applyAlignment="1">
      <alignment horizontal="left" vertical="center" readingOrder="1"/>
    </xf>
    <xf numFmtId="0" fontId="5" fillId="5" borderId="16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 vertical="center" readingOrder="1"/>
    </xf>
    <xf numFmtId="0" fontId="5" fillId="5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6" fillId="4" borderId="18" xfId="0" applyFont="1" applyFill="1" applyBorder="1" applyAlignment="1">
      <alignment horizontal="left" vertical="center" readingOrder="1"/>
    </xf>
    <xf numFmtId="0" fontId="16" fillId="4" borderId="1" xfId="0" applyFont="1" applyFill="1" applyBorder="1" applyAlignment="1">
      <alignment horizontal="left" vertical="center" readingOrder="1"/>
    </xf>
    <xf numFmtId="0" fontId="16" fillId="8" borderId="19" xfId="0" applyFont="1" applyFill="1" applyBorder="1" applyAlignment="1">
      <alignment horizontal="left" vertical="center" readingOrder="1"/>
    </xf>
    <xf numFmtId="0" fontId="16" fillId="8" borderId="18" xfId="0" applyFont="1" applyFill="1" applyBorder="1" applyAlignment="1">
      <alignment horizontal="left" vertical="center" readingOrder="1"/>
    </xf>
    <xf numFmtId="0" fontId="5" fillId="2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11">
    <cellStyle name="=C:\WINNT\SYSTEM32\COMMAND.COM" xfId="2" xr:uid="{A71E04B7-E6E3-4136-B5AE-23C15A0F5E9E}"/>
    <cellStyle name="Comma" xfId="1" builtinId="3"/>
    <cellStyle name="Comma 4" xfId="3" xr:uid="{59F88ECD-3577-411F-B78D-CE87590FD68A}"/>
    <cellStyle name="Comma 4 2" xfId="10" xr:uid="{F4E68F09-BA1D-4322-80FE-9486E1DBA6CE}"/>
    <cellStyle name="Currency 3" xfId="5" xr:uid="{12A3E42A-8713-42CF-9A0D-2AE5AE8985E2}"/>
    <cellStyle name="Normal" xfId="0" builtinId="0"/>
    <cellStyle name="Normal 2 2" xfId="9" xr:uid="{5AB097D7-3744-4521-9931-E255D351B839}"/>
    <cellStyle name="Normal 2 5" xfId="8" xr:uid="{7F7967F9-621E-4307-AD20-2B2AA6DDACCC}"/>
    <cellStyle name="Normal 3" xfId="4" xr:uid="{B00E17F3-8188-41E0-9C93-A86192F8D3B5}"/>
    <cellStyle name="Normal 4" xfId="7" xr:uid="{FC23F8C4-63B5-4C6D-9B91-E816949EF784}"/>
    <cellStyle name="Percent 2" xfId="6" xr:uid="{D819A29F-4FB0-4A46-873F-91117AFC4A3B}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_(* #,##0_);_(* \(#,##0\);_(* &quot;-&quot;??_);_(@_)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25CAD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_(* #,##0_);_(* \(#,##0\);_(* &quot;-&quot;??_);_(@_)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2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25CAD3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vertAlign val="baseline"/>
        <sz val="12"/>
        <family val="2"/>
      </font>
      <numFmt numFmtId="166" formatCode="_(* #,##0.0000_);_(* \(#,##0.00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family val="2"/>
      </font>
      <numFmt numFmtId="166" formatCode="_(* #,##0.0000_);_(* \(#,##0.00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family val="2"/>
      </font>
      <numFmt numFmtId="166" formatCode="_(* #,##0.0000_);_(* \(#,##0.00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family val="2"/>
      </font>
      <numFmt numFmtId="166" formatCode="_(* #,##0.0000_);_(* \(#,##0.00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2"/>
        <color rgb="FF000000"/>
        <family val="2"/>
      </font>
      <numFmt numFmtId="35" formatCode="_(* #,##0.00_);_(* \(#,##0.00\);_(* &quot;-&quot;??_);_(@_)"/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rgb="FF000000"/>
        <family val="2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rgb="FF000000"/>
        <family val="2"/>
      </font>
      <numFmt numFmtId="165" formatCode="_(* #,##0_);_(* \(#,##0\);_(* &quot;-&quot;??_);_(@_)"/>
      <fill>
        <patternFill patternType="solid">
          <fgColor rgb="FF000000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rgb="FF000000"/>
      </font>
      <numFmt numFmtId="165" formatCode="_(* #,##0_);_(* \(#,##0\);_(* &quot;-&quot;??_);_(@_)"/>
      <fill>
        <patternFill patternType="solid">
          <fgColor rgb="FF000000"/>
          <bgColor theme="3" tint="0.79998168889431442"/>
        </patternFill>
      </fill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color rgb="FF000000"/>
      </font>
      <fill>
        <patternFill patternType="solid">
          <fgColor rgb="FF000000"/>
          <bgColor theme="3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vertAlign val="baseline"/>
        <sz val="12"/>
        <color rgb="FF000000"/>
      </font>
      <fill>
        <patternFill patternType="solid">
          <fgColor rgb="FF000000"/>
          <bgColor theme="3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vertAlign val="baseline"/>
        <sz val="12"/>
        <color rgb="FF000000"/>
      </font>
      <fill>
        <patternFill patternType="solid">
          <fgColor rgb="FF000000"/>
          <bgColor theme="3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vertAlign val="baseline"/>
        <sz val="12"/>
        <color rgb="FF000000"/>
      </font>
      <fill>
        <patternFill patternType="solid">
          <fgColor rgb="FF000000"/>
          <bgColor theme="3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6" formatCode="_(* #,##0.0000_);_(* \(#,##0.0000\);_(* &quot;-&quot;??_);_(@_)"/>
      <fill>
        <patternFill patternType="solid">
          <fgColor rgb="FF000000"/>
          <bgColor theme="3" tint="0.79998168889431442"/>
        </patternFill>
      </fill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vertAlign val="baseline"/>
        <sz val="12"/>
        <color rgb="FF000000"/>
      </font>
      <fill>
        <patternFill patternType="solid">
          <fgColor rgb="FF000000"/>
          <bgColor theme="3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strike val="0"/>
        <outline val="0"/>
        <shadow val="0"/>
        <vertAlign val="baseline"/>
        <sz val="12"/>
        <color rgb="FF000000"/>
      </font>
      <fill>
        <patternFill patternType="solid">
          <fgColor rgb="FF000000"/>
          <bgColor theme="3" tint="0.79998168889431442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/>
        <strike val="0"/>
        <outline val="0"/>
        <shadow val="0"/>
        <vertAlign val="baseline"/>
        <sz val="12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2"/>
        <family val="2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25CAD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363A36"/>
      <color rgb="FF25CAD3"/>
      <color rgb="FFCC99FF"/>
      <color rgb="FFFFCC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735853</xdr:colOff>
      <xdr:row>1</xdr:row>
      <xdr:rowOff>131228</xdr:rowOff>
    </xdr:from>
    <xdr:to>
      <xdr:col>16</xdr:col>
      <xdr:colOff>492125</xdr:colOff>
      <xdr:row>5</xdr:row>
      <xdr:rowOff>421493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21D856A-66BC-9249-9561-BAFDCFEF3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37853" y="337603"/>
          <a:ext cx="3280522" cy="12427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A07DF5-1CA4-4268-8A1C-E3B038065EF4}" name="Table1" displayName="Table1" ref="B11:Q26" totalsRowShown="0" headerRowDxfId="43" dataDxfId="41" headerRowBorderDxfId="42" tableBorderDxfId="40" totalsRowBorderDxfId="39">
  <autoFilter ref="B11:Q26" xr:uid="{3DA07DF5-1CA4-4268-8A1C-E3B038065EF4}"/>
  <tableColumns count="16">
    <tableColumn id="1" xr3:uid="{457BD6C3-1BE8-4861-9163-77E90570ABD8}" name="Units" dataDxfId="38"/>
    <tableColumn id="17" xr3:uid="{D4B6FB72-9495-4CE9-AC29-83A28A8A0594}" name="lb" dataDxfId="37" dataCellStyle="Comma"/>
    <tableColumn id="2" xr3:uid="{390CB124-6BAB-48A6-9E7D-AE496F09B073}" name="kg" dataDxfId="36" dataCellStyle="Comma"/>
    <tableColumn id="7" xr3:uid="{D8ED3B68-9502-43CB-8AB8-62EA2E824399}" name="ton" dataDxfId="35" dataCellStyle="Comma"/>
    <tableColumn id="3" xr3:uid="{50659AD1-4DE7-4458-B403-28DCBC858E78}" name="scf" dataDxfId="34" dataCellStyle="Comma"/>
    <tableColumn id="4" xr3:uid="{C62093B6-3F8F-481A-AF1A-A39AE614C80F}" name="Nm3" dataDxfId="33" dataCellStyle="Comma"/>
    <tableColumn id="14" xr3:uid="{4ADAE2A8-389F-4A8B-BE88-DEDC47CCADEB}" name="gal" dataDxfId="32" dataCellStyle="Comma"/>
    <tableColumn id="5" xr3:uid="{16A8F61E-43A3-425C-AC34-E15015B806BE}" name="L" dataDxfId="31" dataCellStyle="Comma"/>
    <tableColumn id="6" xr3:uid="{CEBBBF20-D788-4BDD-99DF-62A6C686A5FC}" name="BTU (LHV)" dataDxfId="30" dataCellStyle="Comma"/>
    <tableColumn id="8" xr3:uid="{AF8EA64B-A5E5-4B8B-B741-2518DDA19FC3}" name="BTU (HHV)" dataDxfId="29" dataCellStyle="Comma"/>
    <tableColumn id="9" xr3:uid="{59D72631-4D5E-4A8E-AA4E-5039C213E9D4}" name="MJ (LHV)" dataDxfId="28" dataCellStyle="Comma"/>
    <tableColumn id="10" xr3:uid="{A5057330-6CDE-4DC9-A347-E855A3839ECF}" name="MJ (HHV)" dataDxfId="27" dataCellStyle="Comma"/>
    <tableColumn id="11" xr3:uid="{C1AABD9C-012B-6349-B804-98E3E6481BF3}" name="GJ (LHV)" dataDxfId="26">
      <calculatedColumnFormula>Table1[[#This Row],[MJ (LHV)]]/1000</calculatedColumnFormula>
    </tableColumn>
    <tableColumn id="12" xr3:uid="{4DB1AE01-E84F-DB45-B579-8FA9130DAB7A}" name="GJ (HHV)" dataDxfId="25">
      <calculatedColumnFormula>Table1[[#This Row],[MJ (HHV)]]/1000</calculatedColumnFormula>
    </tableColumn>
    <tableColumn id="13" xr3:uid="{510C0049-035A-6546-84DE-3922F9E7948C}" name="kWh (LHV)" dataDxfId="24">
      <calculatedColumnFormula>Table1[[#This Row],[MJ (LHV)]]*1000/3600</calculatedColumnFormula>
    </tableColumn>
    <tableColumn id="15" xr3:uid="{1760BE71-62F1-8B40-9034-20B7432A6B48}" name="kWh (HHV)" dataDxfId="23">
      <calculatedColumnFormula>Table1[[#This Row],[MJ (HHV)]]*1000/3600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EF772A3-0ECF-45C1-8541-E9D7B3C1F4A0}" name="Table1517" displayName="Table1517" ref="B29:G34" totalsRowShown="0" headerRowDxfId="22" dataDxfId="20" headerRowBorderDxfId="21" tableBorderDxfId="19" totalsRowBorderDxfId="18">
  <autoFilter ref="B29:G34" xr:uid="{CEF772A3-0ECF-45C1-8541-E9D7B3C1F4A0}"/>
  <tableColumns count="6">
    <tableColumn id="1" xr3:uid="{B5F07533-DE50-4456-B9E5-39994ABB31E9}" name="Factor" dataDxfId="17"/>
    <tableColumn id="2" xr3:uid="{455723E9-4A60-4A9D-B2D1-4B20C8EA6028}" name="Base" dataDxfId="16" dataCellStyle="Comma"/>
    <tableColumn id="3" xr3:uid="{A882AE61-5379-46C3-954B-0E1ED968BE36}" name="M or Kilo" dataDxfId="15"/>
    <tableColumn id="5" xr3:uid="{D345D9AB-EC89-471D-9441-BA387FC7F31B}" name="MM or Mega" dataDxfId="14"/>
    <tableColumn id="4" xr3:uid="{27B3596E-CBFB-49E4-AD1D-740D0EA89A97}" name="B or Giga" dataDxfId="13"/>
    <tableColumn id="6" xr3:uid="{D92FB58C-5947-8D4E-B741-80E91B97EB49}" name="T or Tera" dataDxfId="12">
      <calculatedColumnFormula>E30/1000000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1432C6F-84ED-4E5D-AA77-85F3E93033C5}" name="Table15" displayName="Table15" ref="I29:O35" totalsRowShown="0" headerRowDxfId="11" dataDxfId="9" headerRowBorderDxfId="10" tableBorderDxfId="8" totalsRowBorderDxfId="7">
  <autoFilter ref="I29:O35" xr:uid="{D8DD6427-B23A-4AB9-B6AD-273AF9268D2F}"/>
  <tableColumns count="7">
    <tableColumn id="1" xr3:uid="{DDB639A3-B606-4AE2-857D-F11F2F406217}" name="Time Period" dataDxfId="6"/>
    <tableColumn id="7" xr3:uid="{3C78891E-929E-AD47-BAD1-20F378AEB551}" name="Second (s)" dataDxfId="5">
      <calculatedColumnFormula>O30/$O$30</calculatedColumnFormula>
    </tableColumn>
    <tableColumn id="6" xr3:uid="{84BAF7C9-8CB2-F540-AE9E-7C8982FF87D7}" name="Hour (h)" dataDxfId="4">
      <calculatedColumnFormula>O30/$O$31</calculatedColumnFormula>
    </tableColumn>
    <tableColumn id="2" xr3:uid="{3ADABC00-931D-4A08-B0F1-82E1482CA4A8}" name="Day (d)" dataDxfId="3">
      <calculatedColumnFormula>O30/$O$30</calculatedColumnFormula>
    </tableColumn>
    <tableColumn id="3" xr3:uid="{A8E2551A-81A4-4A08-B2CE-36A52F9E79D4}" name="Month (m)" dataDxfId="2">
      <calculatedColumnFormula>O30/$O$31</calculatedColumnFormula>
    </tableColumn>
    <tableColumn id="5" xr3:uid="{F638377B-265A-45D2-A218-932B77689D90}" name="Quarter (q)" dataDxfId="1">
      <calculatedColumnFormula>O30/$O$32</calculatedColumnFormula>
    </tableColumn>
    <tableColumn id="4" xr3:uid="{A57BCB68-C180-403D-8BE9-BB6F4ACCC660}" name="Year (a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6427-B23A-4AB9-B6AD-273AF9268D2F}">
  <dimension ref="A1:AD65"/>
  <sheetViews>
    <sheetView showGridLines="0" tabSelected="1" zoomScale="80" zoomScaleNormal="80" workbookViewId="0">
      <selection activeCell="J16" sqref="J16"/>
    </sheetView>
  </sheetViews>
  <sheetFormatPr baseColWidth="10" defaultColWidth="15.33203125" defaultRowHeight="16" x14ac:dyDescent="0.2"/>
  <cols>
    <col min="1" max="1" width="12.83203125" style="7" customWidth="1"/>
    <col min="2" max="2" width="15.33203125" style="7"/>
    <col min="3" max="3" width="17.6640625" style="7" bestFit="1" customWidth="1"/>
    <col min="4" max="7" width="15.33203125" style="7"/>
    <col min="8" max="8" width="18.33203125" style="7" bestFit="1" customWidth="1"/>
    <col min="9" max="9" width="15.33203125" style="7"/>
    <col min="10" max="10" width="15.5" style="7" bestFit="1" customWidth="1"/>
    <col min="11" max="11" width="21.6640625" style="7" bestFit="1" customWidth="1"/>
    <col min="12" max="12" width="15.33203125" style="7"/>
    <col min="13" max="13" width="16" style="7" customWidth="1"/>
    <col min="14" max="16384" width="15.33203125" style="7"/>
  </cols>
  <sheetData>
    <row r="1" spans="1:23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23" ht="15.5" customHeight="1" x14ac:dyDescent="0.2">
      <c r="A2" s="6"/>
      <c r="B2" s="144" t="s">
        <v>34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3"/>
      <c r="O2" s="3"/>
      <c r="P2" s="4"/>
      <c r="Q2" s="4"/>
      <c r="R2" s="5"/>
      <c r="S2" s="5"/>
      <c r="T2" s="5"/>
      <c r="U2" s="6"/>
    </row>
    <row r="3" spans="1:23" ht="25" customHeight="1" x14ac:dyDescent="0.2">
      <c r="A3" s="6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3"/>
      <c r="O3" s="3"/>
      <c r="P3" s="8"/>
      <c r="Q3" s="4"/>
      <c r="R3" s="5"/>
      <c r="S3" s="5"/>
      <c r="T3" s="5"/>
      <c r="U3" s="6"/>
      <c r="V3" s="2"/>
      <c r="W3" s="1"/>
    </row>
    <row r="4" spans="1:23" ht="17" customHeight="1" x14ac:dyDescent="0.2">
      <c r="A4" s="6"/>
      <c r="B4" s="143" t="s">
        <v>50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5"/>
      <c r="O4" s="5"/>
      <c r="P4" s="9"/>
      <c r="Q4" s="4"/>
      <c r="R4" s="5"/>
      <c r="S4" s="5"/>
      <c r="T4" s="5"/>
      <c r="U4" s="6"/>
    </row>
    <row r="5" spans="1:23" ht="17" customHeight="1" x14ac:dyDescent="0.2">
      <c r="A5" s="6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5"/>
      <c r="O5" s="5"/>
      <c r="P5" s="9"/>
      <c r="Q5" s="4"/>
      <c r="R5" s="5"/>
      <c r="S5" s="5"/>
      <c r="T5" s="5"/>
      <c r="U5" s="6"/>
    </row>
    <row r="6" spans="1:23" ht="34" x14ac:dyDescent="0.2">
      <c r="A6" s="6"/>
      <c r="B6" s="146"/>
      <c r="C6" s="28" t="s">
        <v>4</v>
      </c>
      <c r="D6" s="28" t="s">
        <v>30</v>
      </c>
      <c r="E6" s="28" t="s">
        <v>28</v>
      </c>
      <c r="F6" s="28" t="s">
        <v>29</v>
      </c>
      <c r="G6" s="28" t="s">
        <v>55</v>
      </c>
      <c r="H6" s="28" t="s">
        <v>56</v>
      </c>
      <c r="I6" s="28" t="s">
        <v>57</v>
      </c>
      <c r="J6" s="28" t="s">
        <v>31</v>
      </c>
      <c r="K6" s="28" t="s">
        <v>32</v>
      </c>
      <c r="L6" s="28" t="s">
        <v>33</v>
      </c>
      <c r="M6" s="28" t="s">
        <v>5</v>
      </c>
      <c r="N6" s="5"/>
      <c r="O6" s="5"/>
      <c r="P6" s="5"/>
      <c r="Q6" s="4"/>
      <c r="R6" s="5"/>
      <c r="S6" s="5"/>
      <c r="T6" s="5"/>
      <c r="U6" s="6"/>
    </row>
    <row r="7" spans="1:23" x14ac:dyDescent="0.2">
      <c r="A7" s="6"/>
      <c r="B7" s="147"/>
      <c r="C7" s="27">
        <v>1</v>
      </c>
      <c r="D7" s="26" t="s">
        <v>1</v>
      </c>
      <c r="E7" s="127" t="s">
        <v>11</v>
      </c>
      <c r="F7" s="26" t="s">
        <v>6</v>
      </c>
      <c r="G7" s="23">
        <f>INDEX(Table1517[#All],MATCH(D7,Table1517[[#All],[Factor]],0),MATCH(J7,Table1517[#Headers],0))</f>
        <v>1</v>
      </c>
      <c r="H7" s="25">
        <f>INDEX(Table1[#All],MATCH(E7,Table1[[#All],[Units]],0),MATCH(K7,Table1[#Headers],0))</f>
        <v>141.91556273322601</v>
      </c>
      <c r="I7" s="24">
        <f>INDEX(Table15[#All],MATCH(F7,Table15[[#All],[Time Period]],0),MATCH(L7,Table15[#Headers],0))</f>
        <v>1</v>
      </c>
      <c r="J7" s="26" t="s">
        <v>1</v>
      </c>
      <c r="K7" s="26" t="s">
        <v>39</v>
      </c>
      <c r="L7" s="26" t="s">
        <v>6</v>
      </c>
      <c r="M7" s="34">
        <f>(C7*G7*H7*I7)</f>
        <v>141.91556273322601</v>
      </c>
      <c r="N7" s="5"/>
      <c r="O7" s="10"/>
      <c r="P7" s="5"/>
      <c r="Q7" s="5"/>
      <c r="R7" s="5"/>
      <c r="S7" s="5"/>
      <c r="T7" s="5"/>
      <c r="U7" s="6"/>
    </row>
    <row r="8" spans="1:23" x14ac:dyDescent="0.2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3" x14ac:dyDescent="0.2">
      <c r="A9" s="6"/>
      <c r="B9" s="133" t="s">
        <v>49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5"/>
      <c r="S9" s="5"/>
      <c r="T9" s="5"/>
      <c r="U9" s="6"/>
    </row>
    <row r="10" spans="1:23" x14ac:dyDescent="0.2">
      <c r="A10" s="6"/>
      <c r="B10" s="29" t="s">
        <v>18</v>
      </c>
      <c r="C10" s="145" t="s">
        <v>19</v>
      </c>
      <c r="D10" s="145"/>
      <c r="E10" s="145"/>
      <c r="F10" s="145" t="s">
        <v>16</v>
      </c>
      <c r="G10" s="145"/>
      <c r="H10" s="145" t="s">
        <v>15</v>
      </c>
      <c r="I10" s="145"/>
      <c r="J10" s="145" t="s">
        <v>17</v>
      </c>
      <c r="K10" s="145"/>
      <c r="L10" s="145"/>
      <c r="M10" s="145"/>
      <c r="N10" s="145"/>
      <c r="O10" s="145"/>
      <c r="P10" s="145"/>
      <c r="Q10" s="145"/>
      <c r="R10" s="5"/>
      <c r="S10" s="5"/>
      <c r="T10" s="5"/>
      <c r="U10" s="6"/>
    </row>
    <row r="11" spans="1:23" ht="17" x14ac:dyDescent="0.2">
      <c r="A11" s="6"/>
      <c r="B11" s="30" t="s">
        <v>0</v>
      </c>
      <c r="C11" s="88" t="s">
        <v>10</v>
      </c>
      <c r="D11" s="89" t="s">
        <v>11</v>
      </c>
      <c r="E11" s="90" t="s">
        <v>12</v>
      </c>
      <c r="F11" s="88" t="s">
        <v>13</v>
      </c>
      <c r="G11" s="90" t="s">
        <v>36</v>
      </c>
      <c r="H11" s="88" t="s">
        <v>14</v>
      </c>
      <c r="I11" s="90" t="s">
        <v>37</v>
      </c>
      <c r="J11" s="106" t="s">
        <v>42</v>
      </c>
      <c r="K11" s="31" t="s">
        <v>41</v>
      </c>
      <c r="L11" s="31" t="s">
        <v>40</v>
      </c>
      <c r="M11" s="91" t="s">
        <v>39</v>
      </c>
      <c r="N11" s="74" t="s">
        <v>51</v>
      </c>
      <c r="O11" s="128" t="s">
        <v>52</v>
      </c>
      <c r="P11" s="74" t="s">
        <v>53</v>
      </c>
      <c r="Q11" s="74" t="s">
        <v>54</v>
      </c>
      <c r="R11" s="5"/>
      <c r="S11" s="5"/>
      <c r="T11" s="5"/>
      <c r="U11" s="5"/>
      <c r="V11" s="6"/>
    </row>
    <row r="12" spans="1:23" x14ac:dyDescent="0.2">
      <c r="A12" s="6"/>
      <c r="B12" s="21" t="s">
        <v>10</v>
      </c>
      <c r="C12" s="35">
        <v>1</v>
      </c>
      <c r="D12" s="38">
        <v>0.453592</v>
      </c>
      <c r="E12" s="39">
        <v>4.53592E-4</v>
      </c>
      <c r="F12" s="40">
        <v>192</v>
      </c>
      <c r="G12" s="41">
        <v>5.0469999999999997</v>
      </c>
      <c r="H12" s="42">
        <v>1.6928000000000001</v>
      </c>
      <c r="I12" s="39">
        <v>6.4089999999999998</v>
      </c>
      <c r="J12" s="108">
        <v>51585</v>
      </c>
      <c r="K12" s="44">
        <v>61013</v>
      </c>
      <c r="L12" s="45">
        <v>54.425056156370999</v>
      </c>
      <c r="M12" s="92">
        <v>64.372122734683799</v>
      </c>
      <c r="N12" s="92">
        <v>5.4425056156370999E-2</v>
      </c>
      <c r="O12" s="92">
        <v>6.4372122734683804E-2</v>
      </c>
      <c r="P12" s="92">
        <v>15.118071154547501</v>
      </c>
      <c r="Q12" s="92">
        <v>17.881145204078834</v>
      </c>
      <c r="R12" s="20"/>
      <c r="S12" s="19"/>
      <c r="T12" s="19"/>
      <c r="U12" s="19"/>
      <c r="V12" s="6"/>
    </row>
    <row r="13" spans="1:23" x14ac:dyDescent="0.2">
      <c r="A13" s="6"/>
      <c r="B13" s="21" t="s">
        <v>11</v>
      </c>
      <c r="C13" s="46">
        <v>2.2046220000000001</v>
      </c>
      <c r="D13" s="36">
        <v>1</v>
      </c>
      <c r="E13" s="41">
        <v>1E-3</v>
      </c>
      <c r="F13" s="40">
        <v>423.3</v>
      </c>
      <c r="G13" s="41">
        <v>11.125999999999999</v>
      </c>
      <c r="H13" s="46">
        <v>3.7319841216000005</v>
      </c>
      <c r="I13" s="41">
        <v>14.129440000000001</v>
      </c>
      <c r="J13" s="108">
        <v>113725</v>
      </c>
      <c r="K13" s="44">
        <v>134510</v>
      </c>
      <c r="L13" s="45">
        <v>119.986226836935</v>
      </c>
      <c r="M13" s="92">
        <v>141.91556273322601</v>
      </c>
      <c r="N13" s="92">
        <v>0.11998622683693501</v>
      </c>
      <c r="O13" s="92">
        <v>0.141915562733226</v>
      </c>
      <c r="P13" s="92">
        <v>33.329507454704171</v>
      </c>
      <c r="Q13" s="92">
        <v>39.420989648118336</v>
      </c>
      <c r="R13" s="20"/>
      <c r="S13" s="19"/>
      <c r="T13" s="19"/>
      <c r="U13" s="19"/>
      <c r="V13" s="6"/>
    </row>
    <row r="14" spans="1:23" x14ac:dyDescent="0.2">
      <c r="A14" s="6"/>
      <c r="B14" s="21" t="s">
        <v>12</v>
      </c>
      <c r="C14" s="43">
        <v>2204.6220000000003</v>
      </c>
      <c r="D14" s="44">
        <v>1000</v>
      </c>
      <c r="E14" s="37">
        <v>1</v>
      </c>
      <c r="F14" s="43">
        <v>423300</v>
      </c>
      <c r="G14" s="47">
        <v>11126</v>
      </c>
      <c r="H14" s="43">
        <v>3731.9841216000004</v>
      </c>
      <c r="I14" s="47">
        <v>14129.44</v>
      </c>
      <c r="J14" s="108">
        <v>113725000</v>
      </c>
      <c r="K14" s="44">
        <v>134510000</v>
      </c>
      <c r="L14" s="44">
        <v>119986.22683693501</v>
      </c>
      <c r="M14" s="93">
        <v>141915.56273322599</v>
      </c>
      <c r="N14" s="92">
        <v>119.986226836935</v>
      </c>
      <c r="O14" s="92">
        <v>141.91556273322598</v>
      </c>
      <c r="P14" s="92">
        <v>33329.507454704166</v>
      </c>
      <c r="Q14" s="92">
        <v>39420.989648118331</v>
      </c>
      <c r="R14" s="20"/>
      <c r="S14" s="19"/>
      <c r="T14" s="19"/>
      <c r="U14" s="19"/>
      <c r="V14" s="6"/>
    </row>
    <row r="15" spans="1:23" x14ac:dyDescent="0.2">
      <c r="A15" s="6"/>
      <c r="B15" s="21" t="s">
        <v>13</v>
      </c>
      <c r="C15" s="42">
        <v>5.208E-3</v>
      </c>
      <c r="D15" s="38">
        <v>2.362E-3</v>
      </c>
      <c r="E15" s="48">
        <v>2.362E-6</v>
      </c>
      <c r="F15" s="35">
        <v>1</v>
      </c>
      <c r="G15" s="39">
        <v>2.6280000000000001E-2</v>
      </c>
      <c r="H15" s="42">
        <v>8.8179999999999994E-3</v>
      </c>
      <c r="I15" s="39">
        <v>3.3381000000000001E-2</v>
      </c>
      <c r="J15" s="107">
        <v>268.671875</v>
      </c>
      <c r="K15" s="49">
        <v>317.77604166666669</v>
      </c>
      <c r="L15" s="45">
        <v>0.2834638341477656</v>
      </c>
      <c r="M15" s="92">
        <v>0.33527147257647816</v>
      </c>
      <c r="N15" s="92">
        <v>2.8346383414776558E-4</v>
      </c>
      <c r="O15" s="92">
        <v>3.3527147257647816E-4</v>
      </c>
      <c r="P15" s="92">
        <v>7.8739953929934894E-2</v>
      </c>
      <c r="Q15" s="92">
        <v>9.3130964604577274E-2</v>
      </c>
      <c r="R15" s="20"/>
      <c r="S15" s="19"/>
      <c r="T15" s="19"/>
      <c r="U15" s="19"/>
      <c r="V15" s="6"/>
    </row>
    <row r="16" spans="1:23" x14ac:dyDescent="0.2">
      <c r="A16" s="6"/>
      <c r="B16" s="21" t="s">
        <v>36</v>
      </c>
      <c r="C16" s="42">
        <v>0.19814999999999999</v>
      </c>
      <c r="D16" s="38">
        <v>8.9880000000000002E-2</v>
      </c>
      <c r="E16" s="39">
        <v>8.988E-5</v>
      </c>
      <c r="F16" s="42">
        <v>38.04</v>
      </c>
      <c r="G16" s="37">
        <v>1</v>
      </c>
      <c r="H16" s="42">
        <v>0.33550000000000002</v>
      </c>
      <c r="I16" s="39">
        <v>1.2699</v>
      </c>
      <c r="J16" s="108">
        <v>10220.923320784625</v>
      </c>
      <c r="K16" s="44">
        <v>12088.963740836141</v>
      </c>
      <c r="L16" s="45">
        <v>10.783644968569646</v>
      </c>
      <c r="M16" s="92">
        <v>12.754531946638361</v>
      </c>
      <c r="N16" s="92">
        <v>1.0783644968569647E-2</v>
      </c>
      <c r="O16" s="92">
        <v>1.2754531946638361E-2</v>
      </c>
      <c r="P16" s="92">
        <v>2.9954569357137908</v>
      </c>
      <c r="Q16" s="92">
        <v>3.5429255407328779</v>
      </c>
      <c r="R16" s="20"/>
      <c r="S16" s="19"/>
      <c r="T16" s="19"/>
      <c r="U16" s="19"/>
      <c r="V16" s="6"/>
    </row>
    <row r="17" spans="1:28" x14ac:dyDescent="0.2">
      <c r="A17" s="6"/>
      <c r="B17" s="21" t="s">
        <v>14</v>
      </c>
      <c r="C17" s="46">
        <v>0.59060000000000001</v>
      </c>
      <c r="D17" s="50">
        <v>0.26790000000000003</v>
      </c>
      <c r="E17" s="48">
        <v>2.6790000000000001E-4</v>
      </c>
      <c r="F17" s="40">
        <v>113.4</v>
      </c>
      <c r="G17" s="41">
        <v>2.9809999999999999</v>
      </c>
      <c r="H17" s="35">
        <v>1</v>
      </c>
      <c r="I17" s="41">
        <v>3.785412</v>
      </c>
      <c r="J17" s="108">
        <v>30468.572419258999</v>
      </c>
      <c r="K17" s="44">
        <v>36037.200911432534</v>
      </c>
      <c r="L17" s="45">
        <v>32.14604565130611</v>
      </c>
      <c r="M17" s="92">
        <v>38.021259732928947</v>
      </c>
      <c r="N17" s="92">
        <v>3.2146045651306111E-2</v>
      </c>
      <c r="O17" s="92">
        <v>3.8021259732928948E-2</v>
      </c>
      <c r="P17" s="92">
        <v>8.9294571253628092</v>
      </c>
      <c r="Q17" s="92">
        <v>10.561461036924708</v>
      </c>
      <c r="R17" s="20"/>
      <c r="S17" s="19"/>
      <c r="T17" s="19"/>
      <c r="U17" s="19"/>
    </row>
    <row r="18" spans="1:28" x14ac:dyDescent="0.2">
      <c r="A18" s="6"/>
      <c r="B18" s="21" t="s">
        <v>38</v>
      </c>
      <c r="C18" s="42">
        <v>0.15604000000000001</v>
      </c>
      <c r="D18" s="38">
        <v>7.0779999999999996E-2</v>
      </c>
      <c r="E18" s="39">
        <v>7.0779999999999997E-5</v>
      </c>
      <c r="F18" s="51">
        <v>29.96</v>
      </c>
      <c r="G18" s="39">
        <v>0.78746357980943382</v>
      </c>
      <c r="H18" s="42">
        <v>0.26417200000000002</v>
      </c>
      <c r="I18" s="37">
        <v>1</v>
      </c>
      <c r="J18" s="108">
        <v>8048.8375721641441</v>
      </c>
      <c r="K18" s="44">
        <v>9519.893899204244</v>
      </c>
      <c r="L18" s="45">
        <v>8.4919731871385551</v>
      </c>
      <c r="M18" s="92">
        <v>10.044019774486474</v>
      </c>
      <c r="N18" s="92">
        <v>8.4919731871385545E-3</v>
      </c>
      <c r="O18" s="92">
        <v>1.0044019774486474E-2</v>
      </c>
      <c r="P18" s="92">
        <v>2.3588814408718211</v>
      </c>
      <c r="Q18" s="92">
        <v>2.7900054929129094</v>
      </c>
      <c r="R18" s="20"/>
      <c r="S18" s="19"/>
      <c r="T18" s="19"/>
      <c r="U18" s="19"/>
    </row>
    <row r="19" spans="1:28" x14ac:dyDescent="0.2">
      <c r="A19" s="6"/>
      <c r="B19" s="21" t="s">
        <v>42</v>
      </c>
      <c r="C19" s="52">
        <v>1.938548027527382E-5</v>
      </c>
      <c r="D19" s="53">
        <v>8.7930987690220023E-6</v>
      </c>
      <c r="E19" s="48">
        <v>8.7930987690220031E-9</v>
      </c>
      <c r="F19" s="52">
        <v>3.7220122128525735E-3</v>
      </c>
      <c r="G19" s="48">
        <v>9.7838518949306969E-5</v>
      </c>
      <c r="H19" s="52">
        <v>3.2815741009983527E-5</v>
      </c>
      <c r="I19" s="48">
        <v>1.2424154308422991E-4</v>
      </c>
      <c r="J19" s="109">
        <v>1</v>
      </c>
      <c r="K19" s="49">
        <v>1.1827663080352815</v>
      </c>
      <c r="L19" s="45">
        <v>1.0550558526E-3</v>
      </c>
      <c r="M19" s="92">
        <v>1.2478845155507181E-3</v>
      </c>
      <c r="N19" s="92">
        <v>1.0550558526E-6</v>
      </c>
      <c r="O19" s="92">
        <v>1.2478845155507182E-6</v>
      </c>
      <c r="P19" s="92">
        <v>2.9307107016666669E-4</v>
      </c>
      <c r="Q19" s="92">
        <v>3.4663458765297724E-4</v>
      </c>
      <c r="R19" s="20"/>
      <c r="S19" s="19"/>
      <c r="T19" s="19"/>
      <c r="U19" s="19"/>
    </row>
    <row r="20" spans="1:28" x14ac:dyDescent="0.2">
      <c r="A20" s="6"/>
      <c r="B20" s="21" t="s">
        <v>41</v>
      </c>
      <c r="C20" s="54">
        <v>1.6389949682854473E-5</v>
      </c>
      <c r="D20" s="55">
        <v>7.4343500565453262E-6</v>
      </c>
      <c r="E20" s="56">
        <v>7.4343500565453268E-9</v>
      </c>
      <c r="F20" s="54">
        <v>3.1468703391080589E-3</v>
      </c>
      <c r="G20" s="56">
        <v>8.2720076049366519E-5</v>
      </c>
      <c r="H20" s="54">
        <v>2.7744906823136053E-5</v>
      </c>
      <c r="I20" s="56">
        <v>1.0504318751741432E-4</v>
      </c>
      <c r="J20" s="115">
        <v>0.84547555439004807</v>
      </c>
      <c r="K20" s="36">
        <v>1</v>
      </c>
      <c r="L20" s="45">
        <v>8.9202393188944986E-4</v>
      </c>
      <c r="M20" s="92">
        <v>1.0550558526E-3</v>
      </c>
      <c r="N20" s="124">
        <v>8.920239318894499E-7</v>
      </c>
      <c r="O20" s="124">
        <v>1.0550558526E-6</v>
      </c>
      <c r="P20" s="92">
        <v>2.4778442552484715E-4</v>
      </c>
      <c r="Q20" s="92">
        <v>2.9307107016666669E-4</v>
      </c>
      <c r="R20" s="20"/>
      <c r="S20" s="19"/>
      <c r="T20" s="19"/>
      <c r="U20" s="19"/>
    </row>
    <row r="21" spans="1:28" x14ac:dyDescent="0.2">
      <c r="A21" s="6"/>
      <c r="B21" s="22" t="s">
        <v>40</v>
      </c>
      <c r="C21" s="54">
        <v>1.8373890090748947E-2</v>
      </c>
      <c r="D21" s="55">
        <v>8.3342495540429957E-3</v>
      </c>
      <c r="E21" s="56">
        <v>8.3342495540429968E-6</v>
      </c>
      <c r="F21" s="54">
        <v>3.5277868974237978</v>
      </c>
      <c r="G21" s="56">
        <v>9.2733023288009933E-2</v>
      </c>
      <c r="H21" s="54">
        <v>3.1103321145619818E-2</v>
      </c>
      <c r="I21" s="56">
        <v>0.11775826159160999</v>
      </c>
      <c r="J21" s="116">
        <v>947.81712033128429</v>
      </c>
      <c r="K21" s="57">
        <v>1121.0461561068653</v>
      </c>
      <c r="L21" s="102">
        <v>1</v>
      </c>
      <c r="M21" s="103">
        <v>1.1827663080352815</v>
      </c>
      <c r="N21" s="124">
        <v>1E-3</v>
      </c>
      <c r="O21" s="124">
        <v>1.1827663080352816E-3</v>
      </c>
      <c r="P21" s="92">
        <v>0.27777777777777779</v>
      </c>
      <c r="Q21" s="92">
        <v>0.32854619667646712</v>
      </c>
      <c r="R21" s="20"/>
      <c r="S21" s="19"/>
      <c r="T21" s="19"/>
      <c r="U21" s="19"/>
    </row>
    <row r="22" spans="1:28" x14ac:dyDescent="0.2">
      <c r="A22" s="6"/>
      <c r="B22" s="22" t="s">
        <v>39</v>
      </c>
      <c r="C22" s="52">
        <v>1.5534674910777773E-2</v>
      </c>
      <c r="D22" s="53">
        <v>7.0464042621295126E-3</v>
      </c>
      <c r="E22" s="48">
        <v>7.0464042621295126E-6</v>
      </c>
      <c r="F22" s="52">
        <v>2.9826575828693329</v>
      </c>
      <c r="G22" s="48">
        <v>7.8403504274695418E-2</v>
      </c>
      <c r="H22" s="52">
        <v>2.6297097688964616E-2</v>
      </c>
      <c r="I22" s="48">
        <v>9.9561731503174752E-2</v>
      </c>
      <c r="J22" s="110">
        <v>801.35620527247158</v>
      </c>
      <c r="K22" s="104">
        <v>947.81712033128429</v>
      </c>
      <c r="L22" s="104">
        <v>0.84547555439004818</v>
      </c>
      <c r="M22" s="36">
        <v>1</v>
      </c>
      <c r="N22" s="124">
        <v>8.4547146018061734E-4</v>
      </c>
      <c r="O22" s="124">
        <v>1E-3</v>
      </c>
      <c r="P22" s="124">
        <v>0.23485318338350483</v>
      </c>
      <c r="Q22" s="124">
        <v>0.27777622947386443</v>
      </c>
      <c r="R22" s="20"/>
      <c r="S22" s="19"/>
      <c r="T22" s="19"/>
      <c r="U22" s="19"/>
    </row>
    <row r="23" spans="1:28" x14ac:dyDescent="0.2">
      <c r="A23" s="6"/>
      <c r="B23" s="105" t="s">
        <v>51</v>
      </c>
      <c r="C23" s="52">
        <v>18.373890090748947</v>
      </c>
      <c r="D23" s="53">
        <v>8.3342899127833299</v>
      </c>
      <c r="E23" s="48">
        <v>8.3342899127833315E-3</v>
      </c>
      <c r="F23" s="52">
        <v>3527.7868974237981</v>
      </c>
      <c r="G23" s="48">
        <v>92.733023288009917</v>
      </c>
      <c r="H23" s="52">
        <v>31.10802525595771</v>
      </c>
      <c r="I23" s="48">
        <v>117.75826159160999</v>
      </c>
      <c r="J23" s="108">
        <v>947817.12033128436</v>
      </c>
      <c r="K23" s="44">
        <v>1121046.1561068653</v>
      </c>
      <c r="L23" s="126">
        <v>1000</v>
      </c>
      <c r="M23" s="121">
        <v>1182.7720356005523</v>
      </c>
      <c r="N23" s="118">
        <v>1</v>
      </c>
      <c r="O23" s="92">
        <v>1.1827654429544954</v>
      </c>
      <c r="P23" s="92">
        <v>277.77777777777777</v>
      </c>
      <c r="Q23" s="92">
        <v>328.54595637624874</v>
      </c>
      <c r="R23" s="20"/>
      <c r="S23" s="19"/>
      <c r="T23" s="19"/>
      <c r="U23" s="19"/>
    </row>
    <row r="24" spans="1:28" x14ac:dyDescent="0.2">
      <c r="A24" s="6"/>
      <c r="B24" s="105" t="s">
        <v>52</v>
      </c>
      <c r="C24" s="52">
        <v>15.534674910777774</v>
      </c>
      <c r="D24" s="53">
        <v>7.0464435382594921</v>
      </c>
      <c r="E24" s="48">
        <v>7.0464435382594937E-3</v>
      </c>
      <c r="F24" s="52">
        <v>2982.6575828693321</v>
      </c>
      <c r="G24" s="48">
        <v>78.403504274695422</v>
      </c>
      <c r="H24" s="52">
        <v>26.30107489926046</v>
      </c>
      <c r="I24" s="48">
        <v>99.561731503174727</v>
      </c>
      <c r="J24" s="108">
        <v>801356.20527247153</v>
      </c>
      <c r="K24" s="123">
        <v>947817.12033128436</v>
      </c>
      <c r="L24" s="122">
        <v>845.47555439004805</v>
      </c>
      <c r="M24" s="125">
        <v>1000</v>
      </c>
      <c r="N24" s="92">
        <v>0.84547617277525844</v>
      </c>
      <c r="O24" s="118">
        <v>1</v>
      </c>
      <c r="P24" s="92">
        <v>234.85449243757176</v>
      </c>
      <c r="Q24" s="92">
        <v>277.77777777777777</v>
      </c>
      <c r="R24" s="20"/>
      <c r="S24" s="19"/>
      <c r="T24" s="19"/>
      <c r="U24" s="19"/>
    </row>
    <row r="25" spans="1:28" x14ac:dyDescent="0.2">
      <c r="A25" s="6"/>
      <c r="B25" s="105" t="s">
        <v>53</v>
      </c>
      <c r="C25" s="94">
        <v>6.6146004326696206E-2</v>
      </c>
      <c r="D25" s="95">
        <v>3.0003443686019989E-2</v>
      </c>
      <c r="E25" s="39">
        <v>3.0003443686019993E-5</v>
      </c>
      <c r="F25" s="94">
        <v>12.700032830725672</v>
      </c>
      <c r="G25" s="96">
        <v>0.33383888383683569</v>
      </c>
      <c r="H25" s="94">
        <v>0.11198889092144775</v>
      </c>
      <c r="I25" s="96">
        <v>0.42392974172979592</v>
      </c>
      <c r="J25" s="108">
        <v>3412.1416331926234</v>
      </c>
      <c r="K25" s="44">
        <v>4035.7661619847154</v>
      </c>
      <c r="L25" s="97">
        <v>3.5999999999999996</v>
      </c>
      <c r="M25" s="98">
        <v>4.257979328161988</v>
      </c>
      <c r="N25" s="92">
        <v>3.5999999999999999E-3</v>
      </c>
      <c r="O25" s="92">
        <v>4.2579555946361839E-3</v>
      </c>
      <c r="P25" s="119">
        <v>1</v>
      </c>
      <c r="Q25" s="92">
        <v>1.1827654429544954</v>
      </c>
      <c r="R25" s="20"/>
      <c r="S25" s="19"/>
      <c r="T25" s="19"/>
      <c r="U25" s="19"/>
    </row>
    <row r="26" spans="1:28" ht="17" thickBot="1" x14ac:dyDescent="0.25">
      <c r="A26" s="6"/>
      <c r="B26" s="22" t="s">
        <v>54</v>
      </c>
      <c r="C26" s="111">
        <v>5.5924829678799984E-2</v>
      </c>
      <c r="D26" s="112">
        <v>2.536719673773417E-2</v>
      </c>
      <c r="E26" s="113">
        <v>2.5367196737734173E-5</v>
      </c>
      <c r="F26" s="111">
        <v>10.737567298329596</v>
      </c>
      <c r="G26" s="114">
        <v>0.2822526153889035</v>
      </c>
      <c r="H26" s="111">
        <v>9.4683869637337645E-2</v>
      </c>
      <c r="I26" s="114">
        <v>0.35842223341142904</v>
      </c>
      <c r="J26" s="117">
        <v>2884.8823389808977</v>
      </c>
      <c r="K26" s="99">
        <v>3412.1416331926234</v>
      </c>
      <c r="L26" s="100">
        <v>3.043711995804173</v>
      </c>
      <c r="M26" s="101">
        <v>3.6000200661305635</v>
      </c>
      <c r="N26" s="92">
        <v>3.0437142219909303E-3</v>
      </c>
      <c r="O26" s="92">
        <v>3.5999999999999999E-3</v>
      </c>
      <c r="P26" s="92">
        <v>0.84547617277525844</v>
      </c>
      <c r="Q26" s="120">
        <v>1</v>
      </c>
      <c r="R26" s="20"/>
      <c r="S26" s="19"/>
      <c r="T26" s="19"/>
      <c r="U26" s="19"/>
    </row>
    <row r="27" spans="1:28" x14ac:dyDescent="0.2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8" x14ac:dyDescent="0.2">
      <c r="A28" s="6"/>
      <c r="B28" s="133" t="s">
        <v>2</v>
      </c>
      <c r="C28" s="134"/>
      <c r="D28" s="134"/>
      <c r="E28" s="134"/>
      <c r="F28" s="134"/>
      <c r="G28" s="134"/>
      <c r="I28" s="133" t="s">
        <v>3</v>
      </c>
      <c r="J28" s="134"/>
      <c r="K28" s="134"/>
      <c r="L28" s="134"/>
      <c r="M28" s="134"/>
      <c r="N28" s="134"/>
      <c r="O28" s="134"/>
      <c r="P28" s="5"/>
      <c r="Q28" s="5"/>
      <c r="R28" s="5"/>
      <c r="S28" s="5"/>
      <c r="T28" s="12"/>
      <c r="U28" s="5"/>
      <c r="V28" s="6"/>
    </row>
    <row r="29" spans="1:28" ht="17" x14ac:dyDescent="0.2">
      <c r="A29" s="6"/>
      <c r="B29" s="32" t="s">
        <v>2</v>
      </c>
      <c r="C29" s="32" t="s">
        <v>1</v>
      </c>
      <c r="D29" s="33" t="s">
        <v>43</v>
      </c>
      <c r="E29" s="33" t="s">
        <v>44</v>
      </c>
      <c r="F29" s="32" t="s">
        <v>45</v>
      </c>
      <c r="G29" s="74" t="s">
        <v>46</v>
      </c>
      <c r="I29" s="32" t="s">
        <v>3</v>
      </c>
      <c r="J29" s="32" t="s">
        <v>48</v>
      </c>
      <c r="K29" s="32" t="s">
        <v>47</v>
      </c>
      <c r="L29" s="32" t="s">
        <v>6</v>
      </c>
      <c r="M29" s="32" t="s">
        <v>7</v>
      </c>
      <c r="N29" s="32" t="s">
        <v>9</v>
      </c>
      <c r="O29" s="32" t="s">
        <v>8</v>
      </c>
      <c r="P29" s="5"/>
      <c r="Q29" s="5"/>
      <c r="R29" s="5"/>
      <c r="S29" s="5"/>
      <c r="T29" s="5"/>
      <c r="U29" s="5"/>
      <c r="V29" s="5"/>
      <c r="W29" s="12"/>
      <c r="X29" s="5"/>
      <c r="Y29" s="11"/>
      <c r="Z29" s="11"/>
      <c r="AA29" s="11"/>
      <c r="AB29" s="11"/>
    </row>
    <row r="30" spans="1:28" x14ac:dyDescent="0.2">
      <c r="A30" s="6"/>
      <c r="B30" s="16" t="s">
        <v>1</v>
      </c>
      <c r="C30" s="58">
        <v>1</v>
      </c>
      <c r="D30" s="59">
        <v>1E-3</v>
      </c>
      <c r="E30" s="59">
        <v>9.9999999999999995E-7</v>
      </c>
      <c r="F30" s="60">
        <f>E30/1000</f>
        <v>9.9999999999999986E-10</v>
      </c>
      <c r="G30" s="71">
        <f>E30/1000000</f>
        <v>9.9999999999999998E-13</v>
      </c>
      <c r="I30" s="77" t="s">
        <v>48</v>
      </c>
      <c r="J30" s="79">
        <f t="shared" ref="J30:J35" si="0">O30/$O$30</f>
        <v>1</v>
      </c>
      <c r="K30" s="76">
        <f t="shared" ref="K30" si="1">O30/$O$31</f>
        <v>3600</v>
      </c>
      <c r="L30" s="79">
        <f t="shared" ref="L30:L35" si="2">O30/$O$32</f>
        <v>86400</v>
      </c>
      <c r="M30" s="80">
        <f t="shared" ref="M30:M35" si="3">O30/$O$33</f>
        <v>2628000</v>
      </c>
      <c r="N30" s="81">
        <f t="shared" ref="N30:N35" si="4">O30/$O$34</f>
        <v>7884000</v>
      </c>
      <c r="O30" s="78">
        <f>O31*60*60</f>
        <v>31536000</v>
      </c>
      <c r="P30" s="5"/>
      <c r="Q30" s="5"/>
      <c r="R30" s="5"/>
      <c r="S30" s="5"/>
      <c r="T30" s="5"/>
      <c r="U30" s="5"/>
      <c r="V30" s="5"/>
      <c r="W30" s="12"/>
      <c r="X30" s="12"/>
    </row>
    <row r="31" spans="1:28" x14ac:dyDescent="0.2">
      <c r="A31" s="6"/>
      <c r="B31" s="16" t="s">
        <v>43</v>
      </c>
      <c r="C31" s="58">
        <v>1000</v>
      </c>
      <c r="D31" s="58">
        <v>1</v>
      </c>
      <c r="E31" s="59">
        <v>1E-3</v>
      </c>
      <c r="F31" s="61">
        <f>E31/1000</f>
        <v>9.9999999999999995E-7</v>
      </c>
      <c r="G31" s="71">
        <f>E31/1000000</f>
        <v>1.0000000000000001E-9</v>
      </c>
      <c r="I31" s="77" t="s">
        <v>47</v>
      </c>
      <c r="J31" s="87">
        <f t="shared" si="0"/>
        <v>2.7777777777777778E-4</v>
      </c>
      <c r="K31" s="76">
        <f>O31/$O$31</f>
        <v>1</v>
      </c>
      <c r="L31" s="79">
        <f t="shared" si="2"/>
        <v>24</v>
      </c>
      <c r="M31" s="76">
        <f t="shared" si="3"/>
        <v>730</v>
      </c>
      <c r="N31" s="81">
        <f t="shared" si="4"/>
        <v>2190</v>
      </c>
      <c r="O31" s="78">
        <f>O32*24</f>
        <v>8760</v>
      </c>
      <c r="P31" s="5"/>
      <c r="Q31" s="5"/>
      <c r="R31" s="5"/>
      <c r="S31" s="5"/>
      <c r="T31" s="5"/>
      <c r="U31" s="5"/>
      <c r="V31" s="5"/>
      <c r="W31" s="12"/>
      <c r="X31" s="12"/>
    </row>
    <row r="32" spans="1:28" x14ac:dyDescent="0.2">
      <c r="A32" s="6"/>
      <c r="B32" s="16" t="s">
        <v>44</v>
      </c>
      <c r="C32" s="58">
        <v>1000000</v>
      </c>
      <c r="D32" s="58">
        <v>1000</v>
      </c>
      <c r="E32" s="58">
        <v>1</v>
      </c>
      <c r="F32" s="62">
        <f>E32/1000</f>
        <v>1E-3</v>
      </c>
      <c r="G32" s="71">
        <f>E32/1000000</f>
        <v>9.9999999999999995E-7</v>
      </c>
      <c r="I32" s="16" t="s">
        <v>6</v>
      </c>
      <c r="J32" s="86">
        <f t="shared" si="0"/>
        <v>1.1574074074074073E-5</v>
      </c>
      <c r="K32" s="82">
        <f>O32/$O$31</f>
        <v>4.1666666666666664E-2</v>
      </c>
      <c r="L32" s="59">
        <f t="shared" si="2"/>
        <v>1</v>
      </c>
      <c r="M32" s="58">
        <f t="shared" si="3"/>
        <v>30.416666666666668</v>
      </c>
      <c r="N32" s="58">
        <f t="shared" si="4"/>
        <v>91.25</v>
      </c>
      <c r="O32" s="58">
        <v>365</v>
      </c>
      <c r="P32" s="5"/>
      <c r="Q32" s="5"/>
      <c r="R32" s="5"/>
      <c r="S32" s="5"/>
      <c r="T32" s="5"/>
      <c r="U32" s="5"/>
      <c r="V32" s="5"/>
      <c r="W32" s="12"/>
      <c r="X32" s="12"/>
    </row>
    <row r="33" spans="1:23" x14ac:dyDescent="0.2">
      <c r="A33" s="6"/>
      <c r="B33" s="16" t="s">
        <v>45</v>
      </c>
      <c r="C33" s="58">
        <f>C32*1000</f>
        <v>1000000000</v>
      </c>
      <c r="D33" s="58">
        <f>D32*1000</f>
        <v>1000000</v>
      </c>
      <c r="E33" s="58">
        <f>E32*1000</f>
        <v>1000</v>
      </c>
      <c r="F33" s="59">
        <v>1</v>
      </c>
      <c r="G33" s="71">
        <f>E33/1000000</f>
        <v>1E-3</v>
      </c>
      <c r="I33" s="16" t="s">
        <v>7</v>
      </c>
      <c r="J33" s="86">
        <f t="shared" si="0"/>
        <v>3.8051750380517503E-7</v>
      </c>
      <c r="K33" s="83">
        <f>O33/$O$31</f>
        <v>1.3698630136986301E-3</v>
      </c>
      <c r="L33" s="63">
        <f t="shared" si="2"/>
        <v>3.287671232876712E-2</v>
      </c>
      <c r="M33" s="58">
        <f t="shared" si="3"/>
        <v>1</v>
      </c>
      <c r="N33" s="58">
        <f t="shared" si="4"/>
        <v>3</v>
      </c>
      <c r="O33" s="64">
        <v>12</v>
      </c>
      <c r="P33" s="5"/>
      <c r="Q33" s="5"/>
      <c r="R33" s="13"/>
      <c r="S33" s="5"/>
      <c r="T33" s="5"/>
      <c r="U33" s="5"/>
      <c r="V33" s="12"/>
      <c r="W33" s="12"/>
    </row>
    <row r="34" spans="1:23" x14ac:dyDescent="0.2">
      <c r="B34" s="72" t="s">
        <v>46</v>
      </c>
      <c r="C34" s="73">
        <f>C32*1000000</f>
        <v>1000000000000</v>
      </c>
      <c r="D34" s="73">
        <f>D32*1000000</f>
        <v>1000000000</v>
      </c>
      <c r="E34" s="73">
        <f>E32*1000000</f>
        <v>1000000</v>
      </c>
      <c r="F34" s="73">
        <f>F32*1000000</f>
        <v>1000</v>
      </c>
      <c r="G34" s="71">
        <v>1</v>
      </c>
      <c r="H34" s="5"/>
      <c r="I34" s="16" t="s">
        <v>9</v>
      </c>
      <c r="J34" s="86">
        <f t="shared" si="0"/>
        <v>1.2683916793505834E-7</v>
      </c>
      <c r="K34" s="84">
        <f>O34/$O$31</f>
        <v>4.5662100456621003E-4</v>
      </c>
      <c r="L34" s="63">
        <f t="shared" si="2"/>
        <v>1.0958904109589041E-2</v>
      </c>
      <c r="M34" s="65">
        <f t="shared" si="3"/>
        <v>0.33333333333333331</v>
      </c>
      <c r="N34" s="58">
        <f t="shared" si="4"/>
        <v>1</v>
      </c>
      <c r="O34" s="64">
        <v>4</v>
      </c>
      <c r="P34" s="5"/>
      <c r="Q34" s="4"/>
      <c r="R34" s="5"/>
      <c r="S34" s="12"/>
      <c r="T34" s="12"/>
    </row>
    <row r="35" spans="1:23" x14ac:dyDescent="0.2">
      <c r="C35" s="17"/>
      <c r="D35" s="17"/>
      <c r="E35" s="17"/>
      <c r="F35" s="17"/>
      <c r="G35" s="17"/>
      <c r="H35" s="17"/>
      <c r="I35" s="16" t="s">
        <v>8</v>
      </c>
      <c r="J35" s="86">
        <f t="shared" si="0"/>
        <v>3.1709791983764586E-8</v>
      </c>
      <c r="K35" s="85">
        <f>O35/$O$31</f>
        <v>1.1415525114155251E-4</v>
      </c>
      <c r="L35" s="66">
        <f t="shared" si="2"/>
        <v>2.7397260273972603E-3</v>
      </c>
      <c r="M35" s="67">
        <f t="shared" si="3"/>
        <v>8.3333333333333329E-2</v>
      </c>
      <c r="N35" s="67">
        <f t="shared" si="4"/>
        <v>0.25</v>
      </c>
      <c r="O35" s="59">
        <v>1</v>
      </c>
      <c r="Q35" s="5"/>
      <c r="R35" s="5"/>
      <c r="S35" s="12"/>
      <c r="T35" s="12"/>
    </row>
    <row r="36" spans="1:23" x14ac:dyDescent="0.2">
      <c r="C36" s="18"/>
      <c r="D36" s="18"/>
      <c r="E36" s="18"/>
      <c r="F36" s="18"/>
      <c r="G36" s="18"/>
      <c r="I36" s="5"/>
      <c r="J36" s="5"/>
      <c r="K36" s="5"/>
      <c r="L36" s="5"/>
      <c r="M36" s="5"/>
      <c r="N36" s="5"/>
      <c r="O36" s="13"/>
      <c r="P36" s="17"/>
    </row>
    <row r="37" spans="1:23" x14ac:dyDescent="0.2">
      <c r="B37" s="17"/>
      <c r="C37" s="17"/>
      <c r="D37" s="17"/>
      <c r="E37" s="17"/>
      <c r="F37" s="17"/>
      <c r="G37" s="17"/>
      <c r="I37" s="17"/>
      <c r="J37" s="17"/>
      <c r="K37" s="17"/>
      <c r="L37" s="12"/>
      <c r="M37" s="5"/>
      <c r="N37" s="12"/>
      <c r="O37" s="5"/>
      <c r="P37" s="17"/>
    </row>
    <row r="38" spans="1:23" x14ac:dyDescent="0.2">
      <c r="B38" s="142"/>
      <c r="C38" s="142"/>
      <c r="D38" s="142"/>
      <c r="E38" s="17"/>
      <c r="F38" s="17"/>
      <c r="G38" s="17"/>
      <c r="M38" s="12"/>
      <c r="P38" s="17"/>
    </row>
    <row r="39" spans="1:23" x14ac:dyDescent="0.2">
      <c r="B39" s="75"/>
      <c r="C39" s="135"/>
      <c r="D39" s="135"/>
      <c r="E39" s="18"/>
      <c r="F39" s="18"/>
      <c r="G39" s="18"/>
      <c r="M39" s="17"/>
      <c r="N39" s="17"/>
      <c r="O39" s="17"/>
      <c r="P39" s="17"/>
    </row>
    <row r="40" spans="1:23" x14ac:dyDescent="0.2">
      <c r="B40" s="75"/>
      <c r="C40" s="135"/>
      <c r="D40" s="135"/>
      <c r="E40" s="18"/>
      <c r="F40" s="18"/>
      <c r="G40" s="18"/>
      <c r="M40" s="17"/>
      <c r="N40" s="17"/>
      <c r="O40" s="17"/>
      <c r="P40" s="17"/>
    </row>
    <row r="41" spans="1:23" x14ac:dyDescent="0.2">
      <c r="B41" s="75"/>
      <c r="C41" s="135"/>
      <c r="D41" s="135"/>
      <c r="E41" s="18"/>
      <c r="F41" s="18"/>
      <c r="G41" s="18"/>
      <c r="M41" s="17"/>
      <c r="N41" s="17"/>
      <c r="O41" s="17"/>
      <c r="P41" s="17"/>
    </row>
    <row r="42" spans="1:23" x14ac:dyDescent="0.2">
      <c r="B42" s="75"/>
      <c r="C42" s="135"/>
      <c r="D42" s="135"/>
      <c r="E42" s="18"/>
      <c r="F42" s="18"/>
      <c r="G42" s="18"/>
      <c r="H42" s="18"/>
      <c r="M42" s="17"/>
      <c r="N42" s="17"/>
      <c r="O42" s="17"/>
      <c r="P42" s="17"/>
    </row>
    <row r="43" spans="1:23" x14ac:dyDescent="0.2">
      <c r="B43" s="17"/>
      <c r="C43" s="18"/>
      <c r="D43" s="18"/>
      <c r="E43" s="18"/>
      <c r="F43" s="18"/>
      <c r="G43" s="18"/>
      <c r="H43" s="18"/>
      <c r="M43" s="17"/>
      <c r="N43" s="17"/>
      <c r="O43" s="17"/>
      <c r="P43" s="17"/>
    </row>
    <row r="44" spans="1:23" x14ac:dyDescent="0.2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7"/>
      <c r="N44" s="17"/>
      <c r="O44" s="17"/>
      <c r="P44" s="17"/>
    </row>
    <row r="45" spans="1:23" x14ac:dyDescent="0.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7"/>
      <c r="N45" s="17"/>
      <c r="O45" s="17"/>
      <c r="P45" s="17"/>
    </row>
    <row r="46" spans="1:23" x14ac:dyDescent="0.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7"/>
      <c r="N46" s="17"/>
      <c r="O46" s="17"/>
      <c r="P46" s="17"/>
    </row>
    <row r="47" spans="1:23" x14ac:dyDescent="0.2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7"/>
      <c r="N47" s="17"/>
      <c r="O47" s="17"/>
      <c r="P47" s="17"/>
    </row>
    <row r="48" spans="1:23" x14ac:dyDescent="0.2">
      <c r="B48" s="17"/>
      <c r="C48" s="17"/>
      <c r="D48" s="17"/>
      <c r="E48" s="17"/>
      <c r="F48" s="17"/>
      <c r="G48" s="17"/>
      <c r="H48" s="17"/>
      <c r="I48" s="18"/>
      <c r="J48" s="18"/>
      <c r="K48" s="18"/>
      <c r="L48" s="18"/>
      <c r="M48" s="17"/>
      <c r="N48" s="17"/>
      <c r="O48" s="17"/>
      <c r="P48" s="17"/>
    </row>
    <row r="49" spans="2:30" x14ac:dyDescent="0.2">
      <c r="B49" s="136" t="s">
        <v>35</v>
      </c>
      <c r="C49" s="137"/>
      <c r="D49" s="137"/>
      <c r="E49" s="17"/>
      <c r="F49" s="17"/>
      <c r="G49" s="17"/>
      <c r="H49" s="17"/>
      <c r="I49" s="18"/>
      <c r="J49" s="18"/>
      <c r="K49" s="18"/>
      <c r="L49" s="18"/>
      <c r="M49" s="17"/>
      <c r="N49" s="17"/>
      <c r="O49" s="17"/>
      <c r="P49" s="17"/>
    </row>
    <row r="50" spans="2:30" x14ac:dyDescent="0.2">
      <c r="B50" s="69" t="s">
        <v>20</v>
      </c>
      <c r="C50" s="138" t="s">
        <v>21</v>
      </c>
      <c r="D50" s="139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2:30" x14ac:dyDescent="0.2">
      <c r="B51" s="69" t="s">
        <v>22</v>
      </c>
      <c r="C51" s="140" t="s">
        <v>23</v>
      </c>
      <c r="D51" s="141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30" x14ac:dyDescent="0.2">
      <c r="B52" s="69" t="s">
        <v>24</v>
      </c>
      <c r="C52" s="129" t="s">
        <v>25</v>
      </c>
      <c r="D52" s="130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2:30" x14ac:dyDescent="0.2">
      <c r="B53" s="70" t="s">
        <v>26</v>
      </c>
      <c r="C53" s="131" t="s">
        <v>27</v>
      </c>
      <c r="D53" s="132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2:30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30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2:30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2:30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2:30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2:30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2:30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2:30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2:30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2:30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AD63" s="14"/>
    </row>
    <row r="64" spans="2:30" x14ac:dyDescent="0.2">
      <c r="I64" s="17"/>
      <c r="J64" s="17"/>
      <c r="K64" s="17"/>
      <c r="L64" s="17"/>
      <c r="M64" s="17"/>
      <c r="N64" s="17"/>
      <c r="O64" s="17"/>
      <c r="AD64" s="15"/>
    </row>
    <row r="65" spans="9:15" x14ac:dyDescent="0.2">
      <c r="I65" s="17"/>
      <c r="J65" s="17"/>
      <c r="K65" s="17"/>
      <c r="L65" s="17"/>
      <c r="M65" s="17"/>
      <c r="N65" s="17"/>
      <c r="O65" s="17"/>
    </row>
  </sheetData>
  <mergeCells count="20">
    <mergeCell ref="B4:M5"/>
    <mergeCell ref="B2:M3"/>
    <mergeCell ref="C10:E10"/>
    <mergeCell ref="F10:G10"/>
    <mergeCell ref="H10:I10"/>
    <mergeCell ref="B6:B7"/>
    <mergeCell ref="B9:Q9"/>
    <mergeCell ref="J10:Q10"/>
    <mergeCell ref="C52:D52"/>
    <mergeCell ref="C53:D53"/>
    <mergeCell ref="I28:O28"/>
    <mergeCell ref="C42:D42"/>
    <mergeCell ref="B28:G28"/>
    <mergeCell ref="B49:D49"/>
    <mergeCell ref="C50:D50"/>
    <mergeCell ref="C51:D51"/>
    <mergeCell ref="C39:D39"/>
    <mergeCell ref="C40:D40"/>
    <mergeCell ref="C41:D41"/>
    <mergeCell ref="B38:D38"/>
  </mergeCells>
  <phoneticPr fontId="6" type="noConversion"/>
  <dataValidations count="5">
    <dataValidation type="list" allowBlank="1" showInputMessage="1" showErrorMessage="1" sqref="E7 K7" xr:uid="{C9932EB6-B8A4-437E-B5B3-2DF664187E44}">
      <formula1>$B$12:$B$26</formula1>
    </dataValidation>
    <dataValidation type="list" allowBlank="1" showInputMessage="1" showErrorMessage="1" sqref="J7" xr:uid="{073B6111-312C-4701-844F-CAC8A7068169}">
      <formula1>$C$29:$G$29</formula1>
    </dataValidation>
    <dataValidation type="list" allowBlank="1" showInputMessage="1" showErrorMessage="1" sqref="D7" xr:uid="{94EF10B6-0A08-4759-92C8-AF2C17F8A89C}">
      <formula1>$B$30:$B$34</formula1>
    </dataValidation>
    <dataValidation type="list" allowBlank="1" showInputMessage="1" showErrorMessage="1" sqref="F7" xr:uid="{AFF180D7-2D93-4B62-85C0-7FAEB217B617}">
      <formula1>$I$30:$I$35</formula1>
    </dataValidation>
    <dataValidation type="list" allowBlank="1" showInputMessage="1" showErrorMessage="1" sqref="L7" xr:uid="{545D4030-8DC1-4E34-A56E-3204BD36AFCB}">
      <formula1>$J$29:$O$29</formula1>
    </dataValidation>
  </dataValidations>
  <pageMargins left="0.7" right="0.7" top="0.75" bottom="0.75" header="0.3" footer="0.3"/>
  <pageSetup orientation="portrait" verticalDpi="0" r:id="rId1"/>
  <ignoredErrors>
    <ignoredError sqref="G34 N12:Q21 N23 Q26 O24 P25 N22:Q22 N26:P26 N25:O25 Q25 N24 P24:Q24 O23:Q23" calculatedColumn="1"/>
  </ignoredErrors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A1E47-8F7E-E746-B170-76FE34E995E6}">
  <dimension ref="B2:D13"/>
  <sheetViews>
    <sheetView showGridLines="0" workbookViewId="0">
      <selection activeCell="B2" sqref="B2:D6"/>
    </sheetView>
  </sheetViews>
  <sheetFormatPr baseColWidth="10" defaultColWidth="11.5" defaultRowHeight="15" x14ac:dyDescent="0.2"/>
  <cols>
    <col min="2" max="2" width="16.33203125" bestFit="1" customWidth="1"/>
    <col min="4" max="4" width="24.33203125" customWidth="1"/>
  </cols>
  <sheetData>
    <row r="2" spans="2:4" ht="16" x14ac:dyDescent="0.2">
      <c r="B2" s="136" t="s">
        <v>35</v>
      </c>
      <c r="C2" s="137"/>
      <c r="D2" s="137"/>
    </row>
    <row r="3" spans="2:4" x14ac:dyDescent="0.2">
      <c r="B3" s="69" t="s">
        <v>20</v>
      </c>
      <c r="C3" s="138" t="s">
        <v>21</v>
      </c>
      <c r="D3" s="139"/>
    </row>
    <row r="4" spans="2:4" x14ac:dyDescent="0.2">
      <c r="B4" s="69" t="s">
        <v>22</v>
      </c>
      <c r="C4" s="140" t="s">
        <v>23</v>
      </c>
      <c r="D4" s="141"/>
    </row>
    <row r="5" spans="2:4" x14ac:dyDescent="0.2">
      <c r="B5" s="69" t="s">
        <v>24</v>
      </c>
      <c r="C5" s="129" t="s">
        <v>25</v>
      </c>
      <c r="D5" s="130"/>
    </row>
    <row r="6" spans="2:4" x14ac:dyDescent="0.2">
      <c r="B6" s="70" t="s">
        <v>26</v>
      </c>
      <c r="C6" s="131" t="s">
        <v>27</v>
      </c>
      <c r="D6" s="132"/>
    </row>
    <row r="13" spans="2:4" x14ac:dyDescent="0.2">
      <c r="D13" s="68"/>
    </row>
  </sheetData>
  <mergeCells count="5">
    <mergeCell ref="B2:D2"/>
    <mergeCell ref="C3:D3"/>
    <mergeCell ref="C4:D4"/>
    <mergeCell ref="C5:D5"/>
    <mergeCell ref="C6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B8D2109A6FF438DBB692A14FD18DC" ma:contentTypeVersion="7" ma:contentTypeDescription="Create a new document." ma:contentTypeScope="" ma:versionID="daf416d0cd2922ee2b6b6d26ecc617f0">
  <xsd:schema xmlns:xsd="http://www.w3.org/2001/XMLSchema" xmlns:xs="http://www.w3.org/2001/XMLSchema" xmlns:p="http://schemas.microsoft.com/office/2006/metadata/properties" xmlns:ns3="b523eff2-c813-48d0-95da-e3d72dd0f934" xmlns:ns4="717d8f8f-9f91-411e-92bd-418c3383650e" targetNamespace="http://schemas.microsoft.com/office/2006/metadata/properties" ma:root="true" ma:fieldsID="0630e59e0890423ab381b926d8caf541" ns3:_="" ns4:_="">
    <xsd:import namespace="b523eff2-c813-48d0-95da-e3d72dd0f934"/>
    <xsd:import namespace="717d8f8f-9f91-411e-92bd-418c338365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ingHintHash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3eff2-c813-48d0-95da-e3d72dd0f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d8f8f-9f91-411e-92bd-418c338365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E6116D-EE3B-4632-9915-385EC2617A4B}">
  <ds:schemaRefs>
    <ds:schemaRef ds:uri="http://schemas.openxmlformats.org/package/2006/metadata/core-properties"/>
    <ds:schemaRef ds:uri="b523eff2-c813-48d0-95da-e3d72dd0f934"/>
    <ds:schemaRef ds:uri="717d8f8f-9f91-411e-92bd-418c3383650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141E76-63E5-4B49-A110-A9F30A1235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7109BA-B200-4067-8816-5AB08AD282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23eff2-c813-48d0-95da-e3d72dd0f934"/>
    <ds:schemaRef ds:uri="717d8f8f-9f91-411e-92bd-418c338365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Hydrogen Calculator</vt:lpstr>
      <vt:lpstr>Legend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Johnson</dc:creator>
  <cp:lastModifiedBy>Gabrielle Schroeder</cp:lastModifiedBy>
  <dcterms:created xsi:type="dcterms:W3CDTF">2021-06-24T16:19:03Z</dcterms:created>
  <dcterms:modified xsi:type="dcterms:W3CDTF">2022-02-15T18:50:13Z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0x010100FCCB8D2109A6FF438DBB692A14FD18DC</vt:lpwstr>
  </property>
</Properties>
</file>